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euil1" sheetId="1" r:id="rId1"/>
    <sheet name="Feuil2" sheetId="2" r:id="rId2"/>
    <sheet name="Feuil3" sheetId="3" r:id="rId3"/>
  </sheets>
  <definedNames>
    <definedName name="forts_restes">'Feuil1'!$O$27:$O$30</definedName>
    <definedName name="_xlnm.Print_Area" localSheetId="0">'Feuil1'!$A$1:$W$41</definedName>
  </definedNames>
  <calcPr fullCalcOnLoad="1"/>
</workbook>
</file>

<file path=xl/sharedStrings.xml><?xml version="1.0" encoding="utf-8"?>
<sst xmlns="http://schemas.openxmlformats.org/spreadsheetml/2006/main" count="83" uniqueCount="55">
  <si>
    <t>QUOTIENT ELECTORAL</t>
  </si>
  <si>
    <r>
      <t xml:space="preserve">Nombre de </t>
    </r>
    <r>
      <rPr>
        <b/>
        <sz val="10"/>
        <rFont val="Arial"/>
        <family val="2"/>
      </rPr>
      <t>SIEGES à REPARTIR</t>
    </r>
  </si>
  <si>
    <t>Sièges attribués</t>
  </si>
  <si>
    <r>
      <t>Taux</t>
    </r>
    <r>
      <rPr>
        <sz val="10"/>
        <rFont val="Arial"/>
        <family val="0"/>
      </rPr>
      <t xml:space="preserve"> de </t>
    </r>
    <r>
      <rPr>
        <b/>
        <sz val="10"/>
        <rFont val="Arial"/>
        <family val="2"/>
      </rPr>
      <t>PARTICIPATION</t>
    </r>
  </si>
  <si>
    <t>ENTIERS</t>
  </si>
  <si>
    <t>Nbre de voix</t>
  </si>
  <si>
    <t xml:space="preserve"> obtenues</t>
  </si>
  <si>
    <t>Quotient</t>
  </si>
  <si>
    <t>électoral</t>
  </si>
  <si>
    <t>LISTES</t>
  </si>
  <si>
    <t>en présence</t>
  </si>
  <si>
    <r>
      <t xml:space="preserve">Somme des </t>
    </r>
    <r>
      <rPr>
        <b/>
        <sz val="10"/>
        <rFont val="Arial"/>
        <family val="2"/>
      </rPr>
      <t>SIEGES entiers ATTRIBUES</t>
    </r>
  </si>
  <si>
    <t>Report des</t>
  </si>
  <si>
    <t>REPARTITION DEFINITIVE DES SIEGES</t>
  </si>
  <si>
    <t>SIEGES</t>
  </si>
  <si>
    <t>attribués</t>
  </si>
  <si>
    <t>sur les RESTES</t>
  </si>
  <si>
    <t>Nombre de SIEGES restant à attribuer AU PLUS FORT RESTE</t>
  </si>
  <si>
    <t>DECIMALES</t>
  </si>
  <si>
    <r>
      <t xml:space="preserve">Nombre de </t>
    </r>
    <r>
      <rPr>
        <b/>
        <sz val="10"/>
        <rFont val="Arial"/>
        <family val="2"/>
      </rPr>
      <t>SIEGES</t>
    </r>
    <r>
      <rPr>
        <sz val="10"/>
        <rFont val="Arial"/>
        <family val="0"/>
      </rPr>
      <t xml:space="preserve"> à </t>
    </r>
    <r>
      <rPr>
        <b/>
        <sz val="10"/>
        <rFont val="Arial"/>
        <family val="2"/>
      </rPr>
      <t>POURVOIR</t>
    </r>
  </si>
  <si>
    <t xml:space="preserve">ATTRIBUTION DES SIEGES SELON LA REGLE </t>
  </si>
  <si>
    <t>DE LA REPRESENTATION PROPORTIONNELLE AU PLUS FORT RESTE</t>
  </si>
  <si>
    <t>1ère phase</t>
  </si>
  <si>
    <t>2ème phase</t>
  </si>
  <si>
    <t>Total des</t>
  </si>
  <si>
    <t>avec décimales</t>
  </si>
  <si>
    <t>=</t>
  </si>
  <si>
    <t xml:space="preserve">OPERATIONS n° </t>
  </si>
  <si>
    <t>+</t>
  </si>
  <si>
    <r>
      <t xml:space="preserve">Total des </t>
    </r>
    <r>
      <rPr>
        <b/>
        <sz val="10"/>
        <rFont val="Arial"/>
        <family val="2"/>
      </rPr>
      <t>VOIX OBTENUES</t>
    </r>
  </si>
  <si>
    <t>:</t>
  </si>
  <si>
    <t>x</t>
  </si>
  <si>
    <t>"Opération 24"</t>
  </si>
  <si>
    <t>"Opération 27"</t>
  </si>
  <si>
    <t>restes</t>
  </si>
  <si>
    <r>
      <t>Deuxième répartition</t>
    </r>
    <r>
      <rPr>
        <b/>
        <sz val="8"/>
        <rFont val="Arial"/>
        <family val="2"/>
      </rPr>
      <t xml:space="preserve">. Les sièges restants sont alors répartis entre les listes dans l'ordre d'importance des restes. </t>
    </r>
    <r>
      <rPr>
        <b/>
        <sz val="8"/>
        <color indexed="57"/>
        <rFont val="Arial"/>
        <family val="2"/>
      </rPr>
      <t>En cas d'égalité des restes, le siège à pourvoir est attribué à la liste qui a obtenue le plus grand nombre de suffrage et en cas d'égalité du nombre de suffrage au candidat le plus âgé.</t>
    </r>
  </si>
  <si>
    <t>ELECTIONS AU CONSEIL D'ECOLE</t>
  </si>
  <si>
    <r>
      <t xml:space="preserve">Nombre </t>
    </r>
    <r>
      <rPr>
        <b/>
        <sz val="10"/>
        <rFont val="Arial"/>
        <family val="2"/>
      </rPr>
      <t>d'INSCRITS (I)</t>
    </r>
  </si>
  <si>
    <r>
      <t xml:space="preserve">Nombre de </t>
    </r>
    <r>
      <rPr>
        <b/>
        <sz val="10"/>
        <rFont val="Arial"/>
        <family val="2"/>
      </rPr>
      <t>VOTANTS (V)</t>
    </r>
  </si>
  <si>
    <r>
      <t>Bulletins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NULS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BLANCS (B)</t>
    </r>
  </si>
  <si>
    <t>SUFFRAGES EXPRIMES (S)</t>
  </si>
  <si>
    <t>= (V / I) x 100</t>
  </si>
  <si>
    <t>= (V - B)</t>
  </si>
  <si>
    <t>(R)</t>
  </si>
  <si>
    <t>= (S/R)</t>
  </si>
  <si>
    <r>
      <t>Calcul du quotient électoral</t>
    </r>
    <r>
      <rPr>
        <sz val="8"/>
        <rFont val="Arial"/>
        <family val="2"/>
      </rPr>
      <t xml:space="preserve">. Le calcul du quotient électoral, </t>
    </r>
    <r>
      <rPr>
        <u val="single"/>
        <sz val="8"/>
        <rFont val="Arial"/>
        <family val="2"/>
      </rPr>
      <t>calculé jusqu'au deuxième chiffre après la virgule marquant l'unité</t>
    </r>
    <r>
      <rPr>
        <sz val="8"/>
        <rFont val="Arial"/>
        <family val="2"/>
      </rPr>
      <t>, est égal au nombre total des suffrages exprimés divisé par le nombre de sièges d'élus titulaires à pourvoir.</t>
    </r>
  </si>
  <si>
    <t xml:space="preserve"> </t>
  </si>
  <si>
    <r>
      <t>Si une liste a droit à un nombre de sièges supérieur au nombre de candidats qu'elle a présentés</t>
    </r>
    <r>
      <rPr>
        <sz val="8"/>
        <rFont val="Arial"/>
        <family val="2"/>
      </rPr>
      <t xml:space="preserve">, les sièges demeurés vacants doivent faire l'objet d'un tirage au sort (voir annexe III ter) </t>
    </r>
  </si>
  <si>
    <r>
      <t>Calcul des restes</t>
    </r>
    <r>
      <rPr>
        <sz val="8"/>
        <rFont val="Arial"/>
        <family val="2"/>
      </rPr>
      <t>. Lorsqu'une liste a obtenu un nombre de voix inférieur au quotient électoral, ce nombre de voix tient lieu de reste. Pour les autres listes, l</t>
    </r>
    <r>
      <rPr>
        <u val="single"/>
        <sz val="8"/>
        <rFont val="Arial"/>
        <family val="2"/>
      </rPr>
      <t>es restes calculés jusqu'au deuxième chiffre après la virgule</t>
    </r>
    <r>
      <rPr>
        <sz val="8"/>
        <rFont val="Arial"/>
        <family val="2"/>
      </rPr>
      <t xml:space="preserve"> sont constitués par la différence entre le nombre total des suffrages obtenus et le nombre des suffrages utilisés pour l'attribution des sièges à la première répartition.</t>
    </r>
  </si>
  <si>
    <r>
      <t>Première répartition des sièges</t>
    </r>
    <r>
      <rPr>
        <sz val="8"/>
        <rFont val="Arial"/>
        <family val="2"/>
      </rPr>
      <t>. Chaque liste a d'abord droit à un nombre d'élus titulaires égal au nombre entier de fois que le nombre de suffrages obtenus par elle contient le quotient électoral : nombre de membres titulaires = (nombre de suffrages obtenus par liste / quotient életorat)</t>
    </r>
  </si>
  <si>
    <t>= nombre de classes</t>
  </si>
  <si>
    <t>Document à joindre impérativement à l'annexe III, si deux listes au moins sont constituées.</t>
  </si>
  <si>
    <t>I.A. de l'ORNE - DOSS 3 - Marie-Hélène BOURHIS</t>
  </si>
  <si>
    <t>Liste Xavier GUYET</t>
  </si>
  <si>
    <t>Liste Yannick ROUSSEAU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</si>
</sst>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&quot;Vrai&quot;;&quot;Vrai&quot;;&quot;Faux&quot;"/>
    <numFmt numFmtId="175" formatCode="&quot;Actif&quot;;&quot;Actif&quot;;&quot;Inactif&quot;"/>
    <numFmt numFmtId="176" formatCode="_-* #,##0.0\ _F_-;\-* #,##0.0\ _F_-;_-* &quot;-&quot;??\ _F_-;_-@_-"/>
    <numFmt numFmtId="177" formatCode="_-* #,##0\ _F_-;\-* #,##0\ _F_-;_-* &quot;-&quot;??\ _F_-;_-@_-"/>
    <numFmt numFmtId="178" formatCode="0.0"/>
    <numFmt numFmtId="179" formatCode="[$-40C]dddd\ d\ mmmm\ yyyy"/>
  </numFmts>
  <fonts count="3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20"/>
      <color indexed="12"/>
      <name val="Arial"/>
      <family val="2"/>
    </font>
    <font>
      <b/>
      <u val="single"/>
      <sz val="8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57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172" fontId="2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1" fillId="20" borderId="11" xfId="0" applyFont="1" applyFill="1" applyBorder="1" applyAlignment="1" applyProtection="1">
      <alignment/>
      <protection locked="0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0" fillId="24" borderId="16" xfId="0" applyFill="1" applyBorder="1" applyAlignment="1">
      <alignment/>
    </xf>
    <xf numFmtId="173" fontId="2" fillId="0" borderId="16" xfId="0" applyNumberFormat="1" applyFont="1" applyFill="1" applyBorder="1" applyAlignment="1">
      <alignment/>
    </xf>
    <xf numFmtId="173" fontId="2" fillId="0" borderId="17" xfId="0" applyNumberFormat="1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173" fontId="4" fillId="0" borderId="16" xfId="0" applyNumberFormat="1" applyFont="1" applyFill="1" applyBorder="1" applyAlignment="1">
      <alignment/>
    </xf>
    <xf numFmtId="173" fontId="4" fillId="0" borderId="17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0" fontId="0" fillId="20" borderId="0" xfId="0" applyFill="1" applyAlignment="1">
      <alignment/>
    </xf>
    <xf numFmtId="173" fontId="4" fillId="20" borderId="17" xfId="0" applyNumberFormat="1" applyFont="1" applyFill="1" applyBorder="1" applyAlignment="1">
      <alignment/>
    </xf>
    <xf numFmtId="172" fontId="0" fillId="20" borderId="18" xfId="0" applyNumberFormat="1" applyFont="1" applyFill="1" applyBorder="1" applyAlignment="1">
      <alignment/>
    </xf>
    <xf numFmtId="1" fontId="2" fillId="20" borderId="17" xfId="0" applyNumberFormat="1" applyFont="1" applyFill="1" applyBorder="1" applyAlignment="1">
      <alignment/>
    </xf>
    <xf numFmtId="172" fontId="2" fillId="20" borderId="17" xfId="0" applyNumberFormat="1" applyFont="1" applyFill="1" applyBorder="1" applyAlignment="1">
      <alignment/>
    </xf>
    <xf numFmtId="173" fontId="2" fillId="20" borderId="17" xfId="0" applyNumberFormat="1" applyFont="1" applyFill="1" applyBorder="1" applyAlignment="1">
      <alignment/>
    </xf>
    <xf numFmtId="1" fontId="2" fillId="20" borderId="17" xfId="0" applyNumberFormat="1" applyFont="1" applyFill="1" applyBorder="1" applyAlignment="1">
      <alignment horizontal="center"/>
    </xf>
    <xf numFmtId="173" fontId="0" fillId="0" borderId="0" xfId="0" applyNumberForma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/>
      <protection locked="0"/>
    </xf>
    <xf numFmtId="0" fontId="1" fillId="20" borderId="17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173" fontId="4" fillId="20" borderId="11" xfId="0" applyNumberFormat="1" applyFont="1" applyFill="1" applyBorder="1" applyAlignment="1">
      <alignment/>
    </xf>
    <xf numFmtId="172" fontId="0" fillId="20" borderId="19" xfId="0" applyNumberFormat="1" applyFont="1" applyFill="1" applyBorder="1" applyAlignment="1">
      <alignment/>
    </xf>
    <xf numFmtId="1" fontId="2" fillId="20" borderId="11" xfId="0" applyNumberFormat="1" applyFont="1" applyFill="1" applyBorder="1" applyAlignment="1">
      <alignment/>
    </xf>
    <xf numFmtId="172" fontId="2" fillId="20" borderId="11" xfId="0" applyNumberFormat="1" applyFont="1" applyFill="1" applyBorder="1" applyAlignment="1">
      <alignment/>
    </xf>
    <xf numFmtId="173" fontId="2" fillId="20" borderId="11" xfId="0" applyNumberFormat="1" applyFont="1" applyFill="1" applyBorder="1" applyAlignment="1">
      <alignment/>
    </xf>
    <xf numFmtId="1" fontId="2" fillId="2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0" xfId="0" applyFont="1" applyFill="1" applyAlignment="1">
      <alignment/>
    </xf>
    <xf numFmtId="0" fontId="2" fillId="24" borderId="13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 wrapText="1"/>
    </xf>
    <xf numFmtId="0" fontId="0" fillId="24" borderId="16" xfId="0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 locked="0"/>
    </xf>
    <xf numFmtId="173" fontId="8" fillId="20" borderId="17" xfId="0" applyNumberFormat="1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 locked="0"/>
    </xf>
    <xf numFmtId="173" fontId="8" fillId="0" borderId="12" xfId="0" applyNumberFormat="1" applyFont="1" applyFill="1" applyBorder="1" applyAlignment="1">
      <alignment horizontal="center"/>
    </xf>
    <xf numFmtId="173" fontId="8" fillId="20" borderId="18" xfId="0" applyNumberFormat="1" applyFont="1" applyFill="1" applyBorder="1" applyAlignment="1">
      <alignment horizontal="center"/>
    </xf>
    <xf numFmtId="173" fontId="8" fillId="0" borderId="18" xfId="0" applyNumberFormat="1" applyFont="1" applyFill="1" applyBorder="1" applyAlignment="1">
      <alignment horizontal="center"/>
    </xf>
    <xf numFmtId="173" fontId="8" fillId="20" borderId="19" xfId="0" applyNumberFormat="1" applyFont="1" applyFill="1" applyBorder="1" applyAlignment="1">
      <alignment horizontal="center"/>
    </xf>
    <xf numFmtId="173" fontId="8" fillId="0" borderId="16" xfId="0" applyNumberFormat="1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173" fontId="8" fillId="20" borderId="17" xfId="0" applyNumberFormat="1" applyFont="1" applyFill="1" applyBorder="1" applyAlignment="1">
      <alignment horizontal="center"/>
    </xf>
    <xf numFmtId="173" fontId="8" fillId="0" borderId="17" xfId="0" applyNumberFormat="1" applyFont="1" applyFill="1" applyBorder="1" applyAlignment="1">
      <alignment horizontal="center"/>
    </xf>
    <xf numFmtId="173" fontId="8" fillId="20" borderId="11" xfId="0" applyNumberFormat="1" applyFont="1" applyFill="1" applyBorder="1" applyAlignment="1">
      <alignment horizontal="center"/>
    </xf>
    <xf numFmtId="172" fontId="8" fillId="20" borderId="17" xfId="0" applyNumberFormat="1" applyFont="1" applyFill="1" applyBorder="1" applyAlignment="1">
      <alignment horizontal="center"/>
    </xf>
    <xf numFmtId="172" fontId="8" fillId="0" borderId="17" xfId="0" applyNumberFormat="1" applyFont="1" applyFill="1" applyBorder="1" applyAlignment="1">
      <alignment horizontal="center"/>
    </xf>
    <xf numFmtId="172" fontId="8" fillId="20" borderId="11" xfId="0" applyNumberFormat="1" applyFont="1" applyFill="1" applyBorder="1" applyAlignment="1">
      <alignment horizontal="center"/>
    </xf>
    <xf numFmtId="173" fontId="8" fillId="20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25" borderId="16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left" vertical="center" wrapText="1"/>
    </xf>
    <xf numFmtId="2" fontId="2" fillId="0" borderId="10" xfId="0" applyNumberFormat="1" applyFont="1" applyFill="1" applyBorder="1" applyAlignment="1">
      <alignment/>
    </xf>
    <xf numFmtId="171" fontId="2" fillId="0" borderId="0" xfId="47" applyFont="1" applyFill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right" wrapText="1"/>
    </xf>
    <xf numFmtId="0" fontId="2" fillId="0" borderId="10" xfId="47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 textRotation="255"/>
    </xf>
    <xf numFmtId="0" fontId="4" fillId="0" borderId="17" xfId="0" applyFont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14" xfId="0" applyFont="1" applyFill="1" applyBorder="1" applyAlignment="1" applyProtection="1">
      <alignment horizontal="left" indent="1"/>
      <protection locked="0"/>
    </xf>
    <xf numFmtId="0" fontId="1" fillId="20" borderId="0" xfId="0" applyFont="1" applyFill="1" applyBorder="1" applyAlignment="1" applyProtection="1">
      <alignment horizontal="left" indent="1"/>
      <protection locked="0"/>
    </xf>
    <xf numFmtId="0" fontId="1" fillId="20" borderId="14" xfId="0" applyFont="1" applyFill="1" applyBorder="1" applyAlignment="1" applyProtection="1">
      <alignment horizontal="left" indent="1"/>
      <protection locked="0"/>
    </xf>
    <xf numFmtId="0" fontId="1" fillId="0" borderId="21" xfId="0" applyFont="1" applyFill="1" applyBorder="1" applyAlignment="1" applyProtection="1">
      <alignment horizontal="left" indent="1"/>
      <protection locked="0"/>
    </xf>
    <xf numFmtId="0" fontId="1" fillId="0" borderId="13" xfId="0" applyFont="1" applyFill="1" applyBorder="1" applyAlignment="1" applyProtection="1">
      <alignment horizontal="left" indent="1"/>
      <protection locked="0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" fillId="20" borderId="24" xfId="0" applyFont="1" applyFill="1" applyBorder="1" applyAlignment="1" applyProtection="1">
      <alignment horizontal="left" indent="1"/>
      <protection locked="0"/>
    </xf>
    <xf numFmtId="0" fontId="1" fillId="20" borderId="15" xfId="0" applyFont="1" applyFill="1" applyBorder="1" applyAlignment="1" applyProtection="1">
      <alignment horizontal="left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19</xdr:row>
      <xdr:rowOff>28575</xdr:rowOff>
    </xdr:from>
    <xdr:to>
      <xdr:col>18</xdr:col>
      <xdr:colOff>0</xdr:colOff>
      <xdr:row>22</xdr:row>
      <xdr:rowOff>0</xdr:rowOff>
    </xdr:to>
    <xdr:sp>
      <xdr:nvSpPr>
        <xdr:cNvPr id="1" name="Line 8"/>
        <xdr:cNvSpPr>
          <a:spLocks/>
        </xdr:cNvSpPr>
      </xdr:nvSpPr>
      <xdr:spPr>
        <a:xfrm>
          <a:off x="9601200" y="38481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30</xdr:row>
      <xdr:rowOff>9525</xdr:rowOff>
    </xdr:from>
    <xdr:to>
      <xdr:col>15</xdr:col>
      <xdr:colOff>104775</xdr:colOff>
      <xdr:row>35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7058025" y="5953125"/>
          <a:ext cx="7810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19</xdr:row>
      <xdr:rowOff>28575</xdr:rowOff>
    </xdr:from>
    <xdr:to>
      <xdr:col>21</xdr:col>
      <xdr:colOff>428625</xdr:colOff>
      <xdr:row>22</xdr:row>
      <xdr:rowOff>0</xdr:rowOff>
    </xdr:to>
    <xdr:sp>
      <xdr:nvSpPr>
        <xdr:cNvPr id="3" name="Line 10"/>
        <xdr:cNvSpPr>
          <a:spLocks/>
        </xdr:cNvSpPr>
      </xdr:nvSpPr>
      <xdr:spPr>
        <a:xfrm>
          <a:off x="10201275" y="38481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22">
      <selection activeCell="E18" sqref="E18"/>
    </sheetView>
  </sheetViews>
  <sheetFormatPr defaultColWidth="11.421875" defaultRowHeight="12.75"/>
  <cols>
    <col min="1" max="1" width="2.57421875" style="0" customWidth="1"/>
    <col min="2" max="2" width="2.7109375" style="0" customWidth="1"/>
    <col min="3" max="3" width="29.421875" style="0" customWidth="1"/>
    <col min="4" max="4" width="2.57421875" style="0" customWidth="1"/>
    <col min="5" max="5" width="12.57421875" style="0" customWidth="1"/>
    <col min="6" max="6" width="2.57421875" style="0" customWidth="1"/>
    <col min="7" max="7" width="8.140625" style="8" customWidth="1"/>
    <col min="8" max="8" width="2.57421875" style="8" customWidth="1"/>
    <col min="9" max="10" width="9.28125" style="0" customWidth="1"/>
    <col min="12" max="12" width="2.57421875" style="0" customWidth="1"/>
    <col min="13" max="13" width="7.7109375" style="8" customWidth="1"/>
    <col min="14" max="14" width="2.57421875" style="8" customWidth="1"/>
    <col min="15" max="15" width="10.00390625" style="0" customWidth="1"/>
    <col min="16" max="16" width="12.7109375" style="0" customWidth="1"/>
    <col min="17" max="17" width="2.57421875" style="0" customWidth="1"/>
    <col min="18" max="18" width="12.7109375" style="0" customWidth="1"/>
    <col min="19" max="20" width="11.421875" style="0" hidden="1" customWidth="1"/>
    <col min="21" max="21" width="2.57421875" style="0" customWidth="1"/>
    <col min="22" max="22" width="12.7109375" style="0" customWidth="1"/>
  </cols>
  <sheetData>
    <row r="1" spans="3:23" s="12" customFormat="1" ht="50.25" customHeight="1">
      <c r="C1" s="126" t="s">
        <v>36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7:14" s="10" customFormat="1" ht="12.75">
      <c r="G2" s="11"/>
      <c r="H2" s="11"/>
      <c r="M2" s="11"/>
      <c r="N2" s="11"/>
    </row>
    <row r="3" spans="3:255" s="64" customFormat="1" ht="26.25">
      <c r="C3" s="126" t="s">
        <v>20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</row>
    <row r="4" spans="3:255" s="64" customFormat="1" ht="26.25">
      <c r="C4" s="126" t="s">
        <v>21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</row>
    <row r="5" ht="8.25" customHeight="1"/>
    <row r="6" spans="12:23" ht="9" customHeight="1">
      <c r="L6" s="151" t="s">
        <v>45</v>
      </c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2:23" ht="12.75" customHeight="1">
      <c r="B7" s="84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23" ht="12.75" customHeight="1">
      <c r="A8" s="124" t="s">
        <v>27</v>
      </c>
      <c r="B8" s="112">
        <v>1</v>
      </c>
      <c r="C8" s="45" t="s">
        <v>37</v>
      </c>
      <c r="D8" s="5"/>
      <c r="E8" s="91">
        <v>290</v>
      </c>
      <c r="F8" s="8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1:23" ht="12" customHeight="1">
      <c r="A9" s="125"/>
      <c r="B9" s="85"/>
      <c r="D9" s="5"/>
      <c r="E9" s="13"/>
      <c r="F9" s="82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</row>
    <row r="10" spans="1:23" ht="12.75" customHeight="1">
      <c r="A10" s="125"/>
      <c r="B10" s="112">
        <v>2</v>
      </c>
      <c r="C10" s="45" t="s">
        <v>38</v>
      </c>
      <c r="D10" s="5"/>
      <c r="E10" s="91">
        <v>166</v>
      </c>
      <c r="F10" s="81"/>
      <c r="L10" s="151" t="s">
        <v>49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</row>
    <row r="11" spans="1:23" ht="12.75">
      <c r="A11" s="125"/>
      <c r="B11" s="85"/>
      <c r="D11" s="5"/>
      <c r="E11" s="4"/>
      <c r="F11" s="83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</row>
    <row r="12" spans="1:23" ht="12.75">
      <c r="A12" s="125"/>
      <c r="B12" s="112">
        <v>3</v>
      </c>
      <c r="C12" s="1" t="s">
        <v>3</v>
      </c>
      <c r="D12" s="14"/>
      <c r="E12" s="91">
        <v>57.24</v>
      </c>
      <c r="F12" s="115" t="s">
        <v>41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</row>
    <row r="13" spans="1:12" ht="12.75">
      <c r="A13" s="125"/>
      <c r="B13" s="85"/>
      <c r="D13" s="5"/>
      <c r="F13" s="5"/>
      <c r="L13" t="s">
        <v>46</v>
      </c>
    </row>
    <row r="14" spans="1:23" ht="12.75">
      <c r="A14" s="158"/>
      <c r="B14" s="112">
        <v>4</v>
      </c>
      <c r="C14" s="69" t="s">
        <v>39</v>
      </c>
      <c r="D14" s="14"/>
      <c r="E14" s="89">
        <v>2</v>
      </c>
      <c r="F14" s="81"/>
      <c r="L14" s="151" t="s">
        <v>48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</row>
    <row r="15" spans="1:23" ht="15" customHeight="1">
      <c r="A15" s="158"/>
      <c r="B15" s="85"/>
      <c r="D15" s="5"/>
      <c r="F15" s="5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</row>
    <row r="16" spans="1:23" ht="12.75">
      <c r="A16" s="158"/>
      <c r="B16" s="112">
        <v>5</v>
      </c>
      <c r="C16" s="1" t="s">
        <v>40</v>
      </c>
      <c r="D16" s="14"/>
      <c r="E16" s="118">
        <f>E10-E14</f>
        <v>164</v>
      </c>
      <c r="F16" s="115" t="s">
        <v>42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</row>
    <row r="17" spans="1:23" ht="12.75">
      <c r="A17" s="158"/>
      <c r="B17" s="85"/>
      <c r="D17" s="5"/>
      <c r="F17" s="5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1:6" ht="12.75">
      <c r="A18" s="158"/>
      <c r="B18" s="112">
        <v>6</v>
      </c>
      <c r="C18" s="45" t="s">
        <v>1</v>
      </c>
      <c r="D18" s="114" t="s">
        <v>43</v>
      </c>
      <c r="E18" s="123">
        <v>9</v>
      </c>
      <c r="F18" s="116" t="s">
        <v>50</v>
      </c>
    </row>
    <row r="19" spans="1:23" ht="13.5" customHeight="1">
      <c r="A19" s="158"/>
      <c r="B19" s="85"/>
      <c r="P19" s="137" t="s">
        <v>13</v>
      </c>
      <c r="Q19" s="138"/>
      <c r="R19" s="138"/>
      <c r="S19" s="138"/>
      <c r="T19" s="138"/>
      <c r="U19" s="138"/>
      <c r="V19" s="139"/>
      <c r="W19" s="140"/>
    </row>
    <row r="20" spans="1:6" ht="12.75">
      <c r="A20" s="159"/>
      <c r="B20" s="112">
        <v>7</v>
      </c>
      <c r="C20" s="1" t="s">
        <v>0</v>
      </c>
      <c r="D20" s="1"/>
      <c r="E20" s="90">
        <f>E16/E18</f>
        <v>18.22222222222222</v>
      </c>
      <c r="F20" s="115" t="s">
        <v>44</v>
      </c>
    </row>
    <row r="21" spans="3:6" ht="12.75">
      <c r="C21" s="1"/>
      <c r="D21" s="1"/>
      <c r="E21" s="15"/>
      <c r="F21" s="15"/>
    </row>
    <row r="22" spans="5:21" ht="12.75">
      <c r="E22" s="127" t="s">
        <v>22</v>
      </c>
      <c r="F22" s="128"/>
      <c r="G22" s="128"/>
      <c r="H22" s="128"/>
      <c r="I22" s="128"/>
      <c r="J22" s="129"/>
      <c r="K22" s="130" t="s">
        <v>23</v>
      </c>
      <c r="L22" s="131"/>
      <c r="M22" s="131"/>
      <c r="N22" s="131"/>
      <c r="O22" s="131"/>
      <c r="P22" s="132"/>
      <c r="U22" s="3"/>
    </row>
    <row r="23" spans="3:22" ht="12.75">
      <c r="C23" s="127" t="s">
        <v>27</v>
      </c>
      <c r="D23" s="129"/>
      <c r="E23" s="77">
        <v>13</v>
      </c>
      <c r="F23" s="78"/>
      <c r="G23" s="78">
        <v>14</v>
      </c>
      <c r="H23" s="78"/>
      <c r="I23" s="78">
        <v>15</v>
      </c>
      <c r="J23" s="79">
        <v>16</v>
      </c>
      <c r="K23" s="77">
        <v>20</v>
      </c>
      <c r="L23" s="78"/>
      <c r="M23" s="78">
        <v>21</v>
      </c>
      <c r="N23" s="78"/>
      <c r="O23" s="78">
        <v>22</v>
      </c>
      <c r="P23" s="79">
        <v>23</v>
      </c>
      <c r="Q23" s="80"/>
      <c r="R23" s="87">
        <v>25</v>
      </c>
      <c r="S23" s="8"/>
      <c r="T23" s="8"/>
      <c r="U23" s="87"/>
      <c r="V23" s="87">
        <v>26</v>
      </c>
    </row>
    <row r="24" spans="3:22" ht="12.75">
      <c r="C24" s="147"/>
      <c r="D24" s="148"/>
      <c r="E24" s="29"/>
      <c r="F24" s="74"/>
      <c r="G24" s="32"/>
      <c r="H24" s="75"/>
      <c r="I24" s="18"/>
      <c r="J24" s="19"/>
      <c r="K24" s="29"/>
      <c r="L24" s="74"/>
      <c r="M24" s="32"/>
      <c r="N24" s="76"/>
      <c r="O24" s="29"/>
      <c r="P24" s="23" t="s">
        <v>14</v>
      </c>
      <c r="Q24" s="23"/>
      <c r="R24" s="23" t="s">
        <v>12</v>
      </c>
      <c r="U24" s="23"/>
      <c r="V24" s="70" t="s">
        <v>24</v>
      </c>
    </row>
    <row r="25" spans="3:22" s="3" customFormat="1" ht="12.75">
      <c r="C25" s="133" t="s">
        <v>9</v>
      </c>
      <c r="D25" s="134"/>
      <c r="E25" s="24" t="s">
        <v>5</v>
      </c>
      <c r="F25" s="24"/>
      <c r="G25" s="33" t="s">
        <v>7</v>
      </c>
      <c r="H25" s="72"/>
      <c r="I25" s="133" t="s">
        <v>2</v>
      </c>
      <c r="J25" s="134"/>
      <c r="K25" s="24" t="s">
        <v>12</v>
      </c>
      <c r="L25" s="24"/>
      <c r="M25" s="33" t="s">
        <v>7</v>
      </c>
      <c r="N25" s="33"/>
      <c r="O25" s="24"/>
      <c r="P25" s="24" t="s">
        <v>15</v>
      </c>
      <c r="Q25" s="24"/>
      <c r="R25" s="24" t="s">
        <v>14</v>
      </c>
      <c r="U25" s="24"/>
      <c r="V25" s="20" t="s">
        <v>14</v>
      </c>
    </row>
    <row r="26" spans="3:22" s="3" customFormat="1" ht="18.75">
      <c r="C26" s="149" t="s">
        <v>10</v>
      </c>
      <c r="D26" s="150"/>
      <c r="E26" s="42" t="s">
        <v>6</v>
      </c>
      <c r="F26" s="42"/>
      <c r="G26" s="41" t="s">
        <v>8</v>
      </c>
      <c r="H26" s="73"/>
      <c r="I26" s="71" t="s">
        <v>25</v>
      </c>
      <c r="J26" s="16" t="s">
        <v>4</v>
      </c>
      <c r="K26" s="26" t="s">
        <v>18</v>
      </c>
      <c r="L26" s="26"/>
      <c r="M26" s="34" t="s">
        <v>8</v>
      </c>
      <c r="N26" s="34"/>
      <c r="O26" s="26" t="s">
        <v>34</v>
      </c>
      <c r="P26" s="25" t="s">
        <v>16</v>
      </c>
      <c r="Q26" s="25"/>
      <c r="R26" s="26" t="s">
        <v>4</v>
      </c>
      <c r="U26" s="25"/>
      <c r="V26" s="21" t="s">
        <v>15</v>
      </c>
    </row>
    <row r="27" spans="2:22" s="5" customFormat="1" ht="18">
      <c r="B27" s="111">
        <v>8</v>
      </c>
      <c r="C27" s="145" t="s">
        <v>53</v>
      </c>
      <c r="D27" s="146"/>
      <c r="E27" s="56">
        <v>92</v>
      </c>
      <c r="F27" s="92" t="s">
        <v>30</v>
      </c>
      <c r="G27" s="35">
        <f>E20</f>
        <v>18.22222222222222</v>
      </c>
      <c r="H27" s="95" t="s">
        <v>26</v>
      </c>
      <c r="I27" s="39">
        <f>E27/G27</f>
        <v>5.048780487804878</v>
      </c>
      <c r="J27" s="43">
        <f>ROUNDDOWN(I27,0)</f>
        <v>5</v>
      </c>
      <c r="K27" s="37">
        <f>I27-J27</f>
        <v>0.04878048780487809</v>
      </c>
      <c r="L27" s="86" t="s">
        <v>31</v>
      </c>
      <c r="M27" s="35">
        <f>E20</f>
        <v>18.22222222222222</v>
      </c>
      <c r="N27" s="99" t="s">
        <v>26</v>
      </c>
      <c r="O27" s="30">
        <f>K27*M27</f>
        <v>0.8888888888888896</v>
      </c>
      <c r="P27" s="65"/>
      <c r="Q27" s="99" t="s">
        <v>28</v>
      </c>
      <c r="R27" s="27">
        <f>J27</f>
        <v>5</v>
      </c>
      <c r="S27" s="52">
        <f>Feuil1!O28</f>
        <v>17.333333333333332</v>
      </c>
      <c r="T27" s="53">
        <f>MATCH(S27,forts_restes,0)</f>
        <v>2</v>
      </c>
      <c r="U27" s="99" t="s">
        <v>26</v>
      </c>
      <c r="V27" s="22">
        <f>P27+R27</f>
        <v>5</v>
      </c>
    </row>
    <row r="28" spans="2:22" s="5" customFormat="1" ht="18">
      <c r="B28" s="111">
        <v>9</v>
      </c>
      <c r="C28" s="143" t="s">
        <v>54</v>
      </c>
      <c r="D28" s="144"/>
      <c r="E28" s="55">
        <v>72</v>
      </c>
      <c r="F28" s="93" t="s">
        <v>30</v>
      </c>
      <c r="G28" s="46">
        <f>E20</f>
        <v>18.22222222222222</v>
      </c>
      <c r="H28" s="96" t="s">
        <v>26</v>
      </c>
      <c r="I28" s="47">
        <f>E28/G28</f>
        <v>3.951219512195122</v>
      </c>
      <c r="J28" s="48">
        <f>ROUNDDOWN(I28,0)</f>
        <v>3</v>
      </c>
      <c r="K28" s="49">
        <f>I28-J28</f>
        <v>0.9512195121951219</v>
      </c>
      <c r="L28" s="106" t="s">
        <v>31</v>
      </c>
      <c r="M28" s="46">
        <f>E20</f>
        <v>18.22222222222222</v>
      </c>
      <c r="N28" s="103" t="s">
        <v>26</v>
      </c>
      <c r="O28" s="50">
        <f>K28*M28</f>
        <v>17.333333333333332</v>
      </c>
      <c r="P28" s="66">
        <v>1</v>
      </c>
      <c r="Q28" s="100" t="s">
        <v>28</v>
      </c>
      <c r="R28" s="51">
        <f>J28</f>
        <v>3</v>
      </c>
      <c r="S28" s="52">
        <f>Feuil1!O29</f>
        <v>0</v>
      </c>
      <c r="T28" s="53">
        <f>MATCH(S28,forts_restes,0)</f>
        <v>3</v>
      </c>
      <c r="U28" s="100" t="s">
        <v>26</v>
      </c>
      <c r="V28" s="51">
        <f>P28+R28</f>
        <v>4</v>
      </c>
    </row>
    <row r="29" spans="2:22" s="5" customFormat="1" ht="18">
      <c r="B29" s="111">
        <v>10</v>
      </c>
      <c r="C29" s="141"/>
      <c r="D29" s="142"/>
      <c r="E29" s="54"/>
      <c r="F29" s="94" t="s">
        <v>30</v>
      </c>
      <c r="G29" s="36">
        <f>E20</f>
        <v>18.22222222222222</v>
      </c>
      <c r="H29" s="97" t="s">
        <v>26</v>
      </c>
      <c r="I29" s="40">
        <f>E29/G29</f>
        <v>0</v>
      </c>
      <c r="J29" s="44">
        <f>ROUNDDOWN(I29,0)</f>
        <v>0</v>
      </c>
      <c r="K29" s="38">
        <f>I29-J29</f>
        <v>0</v>
      </c>
      <c r="L29" s="107" t="s">
        <v>31</v>
      </c>
      <c r="M29" s="36">
        <f>E20</f>
        <v>18.22222222222222</v>
      </c>
      <c r="N29" s="104" t="s">
        <v>26</v>
      </c>
      <c r="O29" s="31">
        <f>K29*M29</f>
        <v>0</v>
      </c>
      <c r="P29" s="67"/>
      <c r="Q29" s="101" t="s">
        <v>28</v>
      </c>
      <c r="R29" s="28">
        <f>J29</f>
        <v>0</v>
      </c>
      <c r="S29" s="52">
        <f>Feuil1!O27</f>
        <v>0.8888888888888896</v>
      </c>
      <c r="T29" s="53">
        <f>MATCH(S29,forts_restes,0)</f>
        <v>1</v>
      </c>
      <c r="U29" s="101" t="s">
        <v>26</v>
      </c>
      <c r="V29" s="28">
        <f>P29+R29</f>
        <v>0</v>
      </c>
    </row>
    <row r="30" spans="2:22" s="5" customFormat="1" ht="18">
      <c r="B30" s="111">
        <v>11</v>
      </c>
      <c r="C30" s="160"/>
      <c r="D30" s="161"/>
      <c r="E30" s="17"/>
      <c r="F30" s="109" t="s">
        <v>30</v>
      </c>
      <c r="G30" s="57">
        <f>E20</f>
        <v>18.22222222222222</v>
      </c>
      <c r="H30" s="98" t="s">
        <v>26</v>
      </c>
      <c r="I30" s="58">
        <f>E30/G30</f>
        <v>0</v>
      </c>
      <c r="J30" s="59">
        <f>ROUNDDOWN(I30,0)</f>
        <v>0</v>
      </c>
      <c r="K30" s="60">
        <f>I30-J30</f>
        <v>0</v>
      </c>
      <c r="L30" s="108" t="s">
        <v>31</v>
      </c>
      <c r="M30" s="57">
        <f>E20</f>
        <v>18.22222222222222</v>
      </c>
      <c r="N30" s="105" t="s">
        <v>26</v>
      </c>
      <c r="O30" s="61">
        <f>K30*M30</f>
        <v>0</v>
      </c>
      <c r="P30" s="68"/>
      <c r="Q30" s="102" t="s">
        <v>28</v>
      </c>
      <c r="R30" s="62">
        <f>J30</f>
        <v>0</v>
      </c>
      <c r="S30" s="52">
        <f>Feuil1!O30</f>
        <v>0</v>
      </c>
      <c r="T30" s="53">
        <f>MATCH(S30,forts_restes,0)</f>
        <v>3</v>
      </c>
      <c r="U30" s="102" t="s">
        <v>26</v>
      </c>
      <c r="V30" s="62">
        <f>P30+R30</f>
        <v>0</v>
      </c>
    </row>
    <row r="31" spans="2:23" ht="12.75">
      <c r="B31" s="112">
        <v>12</v>
      </c>
      <c r="C31" t="s">
        <v>29</v>
      </c>
      <c r="D31" s="4"/>
      <c r="E31" s="110">
        <f>E27+E28+E29+E30</f>
        <v>164</v>
      </c>
      <c r="F31" s="4"/>
      <c r="G31" s="9"/>
      <c r="H31" s="9"/>
      <c r="I31" s="6"/>
      <c r="J31" s="122">
        <f>ROUND(J27+J28+J29+J30,0)</f>
        <v>8</v>
      </c>
      <c r="P31" s="113"/>
      <c r="V31" s="88"/>
      <c r="W31" s="112" t="s">
        <v>33</v>
      </c>
    </row>
    <row r="32" spans="3:16" ht="11.25" customHeight="1">
      <c r="C32" s="4"/>
      <c r="D32" s="4"/>
      <c r="E32" s="4"/>
      <c r="F32" s="4"/>
      <c r="G32" s="9"/>
      <c r="H32" s="9"/>
      <c r="I32" s="6"/>
      <c r="J32" s="119"/>
      <c r="P32" s="112" t="s">
        <v>32</v>
      </c>
    </row>
    <row r="33" spans="2:10" ht="12.75">
      <c r="B33" s="112">
        <v>17</v>
      </c>
      <c r="C33" t="s">
        <v>11</v>
      </c>
      <c r="J33" s="120">
        <f>INT(J31)</f>
        <v>8</v>
      </c>
    </row>
    <row r="34" spans="10:21" ht="6.75" customHeight="1">
      <c r="J34" s="5"/>
      <c r="P34" s="7"/>
      <c r="Q34" s="7"/>
      <c r="U34" s="7"/>
    </row>
    <row r="35" spans="2:21" ht="12.75">
      <c r="B35" s="112">
        <v>18</v>
      </c>
      <c r="C35" t="s">
        <v>19</v>
      </c>
      <c r="J35" s="120">
        <f>E18</f>
        <v>9</v>
      </c>
      <c r="P35" s="7"/>
      <c r="Q35" s="7"/>
      <c r="U35" s="7"/>
    </row>
    <row r="36" spans="3:10" ht="5.25" customHeight="1">
      <c r="C36" s="2"/>
      <c r="D36" s="2"/>
      <c r="J36" s="5"/>
    </row>
    <row r="37" spans="2:23" ht="12.75" customHeight="1">
      <c r="B37" s="112">
        <v>19</v>
      </c>
      <c r="C37" s="154" t="s">
        <v>17</v>
      </c>
      <c r="D37" s="154"/>
      <c r="E37" s="154"/>
      <c r="F37" s="154"/>
      <c r="G37" s="154"/>
      <c r="H37" s="155"/>
      <c r="J37" s="121">
        <f>J35-J33</f>
        <v>1</v>
      </c>
      <c r="M37" s="156" t="s">
        <v>35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</row>
    <row r="38" spans="13:23" ht="39.75" customHeight="1"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39" spans="3:23" ht="38.25" customHeight="1">
      <c r="C39" s="135" t="s">
        <v>51</v>
      </c>
      <c r="D39" s="135"/>
      <c r="E39" s="135"/>
      <c r="F39" s="135"/>
      <c r="G39" s="135"/>
      <c r="H39" s="135"/>
      <c r="I39" s="117"/>
      <c r="M39" s="156" t="s">
        <v>47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</row>
    <row r="40" ht="9.75" customHeight="1"/>
    <row r="41" spans="1:23" ht="12.75">
      <c r="A41" s="152" t="s">
        <v>52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</row>
    <row r="44" spans="16:27" ht="12.75"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</row>
    <row r="45" spans="16:27" ht="12.75"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</row>
    <row r="46" spans="16:27" ht="12.75"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</row>
    <row r="47" spans="16:27" ht="12.75"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</row>
  </sheetData>
  <sheetProtection/>
  <mergeCells count="49">
    <mergeCell ref="P44:AA47"/>
    <mergeCell ref="L6:W9"/>
    <mergeCell ref="L10:W12"/>
    <mergeCell ref="L14:W17"/>
    <mergeCell ref="A41:W41"/>
    <mergeCell ref="C37:H37"/>
    <mergeCell ref="M37:W38"/>
    <mergeCell ref="M39:W39"/>
    <mergeCell ref="A8:A20"/>
    <mergeCell ref="C30:D30"/>
    <mergeCell ref="CQ3:DI3"/>
    <mergeCell ref="DJ3:EB3"/>
    <mergeCell ref="EC3:EU3"/>
    <mergeCell ref="P19:W19"/>
    <mergeCell ref="AL3:BD3"/>
    <mergeCell ref="BE3:BW3"/>
    <mergeCell ref="BX3:CP3"/>
    <mergeCell ref="IM4:IU4"/>
    <mergeCell ref="EV3:FN3"/>
    <mergeCell ref="FO3:GG3"/>
    <mergeCell ref="GH3:GZ3"/>
    <mergeCell ref="HA3:HS3"/>
    <mergeCell ref="HA4:HS4"/>
    <mergeCell ref="HT4:IL4"/>
    <mergeCell ref="HT3:IL3"/>
    <mergeCell ref="IM3:IU3"/>
    <mergeCell ref="GH4:GZ4"/>
    <mergeCell ref="AL4:BD4"/>
    <mergeCell ref="BE4:BW4"/>
    <mergeCell ref="BX4:CP4"/>
    <mergeCell ref="CQ4:DI4"/>
    <mergeCell ref="DJ4:EB4"/>
    <mergeCell ref="EC4:EU4"/>
    <mergeCell ref="EV4:FN4"/>
    <mergeCell ref="I25:J25"/>
    <mergeCell ref="C23:D23"/>
    <mergeCell ref="C39:H39"/>
    <mergeCell ref="FO4:GG4"/>
    <mergeCell ref="C29:D29"/>
    <mergeCell ref="C28:D28"/>
    <mergeCell ref="C27:D27"/>
    <mergeCell ref="C24:D24"/>
    <mergeCell ref="C25:D25"/>
    <mergeCell ref="C26:D26"/>
    <mergeCell ref="C1:W1"/>
    <mergeCell ref="C3:W3"/>
    <mergeCell ref="C4:W4"/>
    <mergeCell ref="E22:J22"/>
    <mergeCell ref="K22:P22"/>
  </mergeCells>
  <printOptions verticalCentered="1"/>
  <pageMargins left="0.5" right="0.21" top="0.31" bottom="0.36" header="0.2362204724409449" footer="0.31496062992125984"/>
  <pageSetup horizontalDpi="600" verticalDpi="600" orientation="landscape" paperSize="9" scale="83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plus fort reste</dc:title>
  <dc:subject>élections au conseil d'école</dc:subject>
  <dc:creator>Ghislaine MERCIER</dc:creator>
  <cp:keywords/>
  <dc:description/>
  <cp:lastModifiedBy> </cp:lastModifiedBy>
  <cp:lastPrinted>2007-07-16T15:16:36Z</cp:lastPrinted>
  <dcterms:created xsi:type="dcterms:W3CDTF">2002-10-08T08:37:19Z</dcterms:created>
  <dcterms:modified xsi:type="dcterms:W3CDTF">2009-11-24T18:01:20Z</dcterms:modified>
  <cp:category/>
  <cp:version/>
  <cp:contentType/>
  <cp:contentStatus/>
</cp:coreProperties>
</file>